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vesg\ownCloud2\RTTNMR_2017_ACV Litières\RTTMR_2019_ACV litière update\2- Data collection\"/>
    </mc:Choice>
  </mc:AlternateContent>
  <xr:revisionPtr revIDLastSave="0" documentId="13_ncr:1_{6F3F225E-11FF-4F76-8065-8DB212A891E0}" xr6:coauthVersionLast="45" xr6:coauthVersionMax="45" xr10:uidLastSave="{00000000-0000-0000-0000-000000000000}"/>
  <bookViews>
    <workbookView xWindow="-120" yWindow="-120" windowWidth="20730" windowHeight="11160" xr2:uid="{8C3FB091-BB3D-41A4-BE0E-7620E9317EF5}"/>
  </bookViews>
  <sheets>
    <sheet name="Massique" sheetId="2" r:id="rId1"/>
    <sheet name="Feuil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2" l="1"/>
  <c r="I25" i="2"/>
  <c r="D20" i="2"/>
  <c r="D27" i="1" l="1"/>
  <c r="E18" i="1"/>
  <c r="E15" i="1"/>
  <c r="D28" i="1" l="1"/>
  <c r="O23" i="1"/>
  <c r="E16" i="1" l="1"/>
  <c r="E17" i="1"/>
  <c r="E23" i="1" s="1"/>
  <c r="J23" i="1"/>
  <c r="I31" i="1" s="1"/>
  <c r="I32" i="1" s="1"/>
  <c r="F11" i="1"/>
  <c r="F10" i="1"/>
  <c r="F5" i="1"/>
  <c r="D31" i="1" l="1"/>
  <c r="D32" i="1" s="1"/>
  <c r="D16" i="1"/>
  <c r="D18" i="1"/>
  <c r="D15" i="1"/>
  <c r="T23" i="1"/>
  <c r="I33" i="1"/>
  <c r="D33" i="1"/>
  <c r="D17" i="1"/>
</calcChain>
</file>

<file path=xl/sharedStrings.xml><?xml version="1.0" encoding="utf-8"?>
<sst xmlns="http://schemas.openxmlformats.org/spreadsheetml/2006/main" count="73" uniqueCount="40">
  <si>
    <t>https://v35.ecoquery.ecoinvent.org/Details/UPR/4fac7e8b-4d75-4b13-a362-e6f324749dbc/8b738ea0-f89e-4627-8679-433616064e82</t>
  </si>
  <si>
    <t>hardwood forestry, beech, sustainable forest management, DE</t>
  </si>
  <si>
    <t>Unit Process Exchange</t>
  </si>
  <si>
    <t>Activity</t>
  </si>
  <si>
    <t>cleft timber, measured as dry mass</t>
  </si>
  <si>
    <t>pulpwood, hardwood, measured as solid wood under bark</t>
  </si>
  <si>
    <t>sawlog and veneer log, hardwood, measured as solid wood under bark</t>
  </si>
  <si>
    <t>wood chips, wet, measured as dry mass</t>
  </si>
  <si>
    <t>Quantity</t>
  </si>
  <si>
    <t>Price</t>
  </si>
  <si>
    <t>Sawlog and veneer log, hardwood, measured as solid wood under bark {DE}| hardwood forestry, beech, sustainable forest management | Cut-off, U</t>
  </si>
  <si>
    <t>Carbon dioxide, in air</t>
  </si>
  <si>
    <t>Diesel, burned in building machine {GLO}| market for | Cut-off, U</t>
  </si>
  <si>
    <t>Cleft timber, measured as dry mass {DE}| hardwood forestry, beech, sustainable forest management | Cut-off, U</t>
  </si>
  <si>
    <t>Wood chips, wet, measured as dry mass {DE}| hardwood forestry, beech, sustainable forest management | Cut-off, U</t>
  </si>
  <si>
    <t>Pulpwood, hardwood, measured as solid wood under bark {DE}| hardwood forestry, beech, sustainable forest management | Cut-off, U</t>
  </si>
  <si>
    <t>Hypothèse CO2 total coproduits :</t>
  </si>
  <si>
    <t>Density</t>
  </si>
  <si>
    <t>Relativ masse to 1 m3</t>
  </si>
  <si>
    <t>Mass</t>
  </si>
  <si>
    <t>% in mass</t>
  </si>
  <si>
    <t>% in €</t>
  </si>
  <si>
    <t>Economic allocation</t>
  </si>
  <si>
    <t>Inputs</t>
  </si>
  <si>
    <t>Test economis alloc on CO2 in air</t>
  </si>
  <si>
    <t>Test economis alloc on diesel</t>
  </si>
  <si>
    <t>All diesel consumption, burned in building machine</t>
  </si>
  <si>
    <t>Economic alloc on woodchips</t>
  </si>
  <si>
    <t xml:space="preserve">Hypothesis on coproducts total CO2: </t>
  </si>
  <si>
    <t>Verification on the computed value of  carbon dioxide, in air with woodchips economic allocation (0,03%)</t>
  </si>
  <si>
    <t>Verification on the computed value of  carbon dioxide, in air with pulpwood economic allocation (74,59%)</t>
  </si>
  <si>
    <t>it's not the value of the woodchips data</t>
  </si>
  <si>
    <t>it's not the value of the pulpwood</t>
  </si>
  <si>
    <t>energy wood</t>
  </si>
  <si>
    <t>of which wood chips</t>
  </si>
  <si>
    <t>% of wood chips on the whole</t>
  </si>
  <si>
    <t>Sawlog and veneer log, hardwood, measured as solid wood under bark {DE}| hardwood forestry, beech, sustainable forest management</t>
  </si>
  <si>
    <t>Wood chips, wet, measured as dry mass {DE}| hardwood forestry, beech, sustainable forest management</t>
  </si>
  <si>
    <t>Intrants</t>
  </si>
  <si>
    <t>computed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</si>
</sst>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&quot; kg&quot;"/>
    <numFmt numFmtId="165" formatCode="0.00&quot; m3&quot;"/>
    <numFmt numFmtId="166" formatCode="0.000&quot; €/kg&quot;"/>
    <numFmt numFmtId="167" formatCode="0&quot; €/kg&quot;"/>
    <numFmt numFmtId="168" formatCode="0&quot; m3&quot;"/>
    <numFmt numFmtId="169" formatCode="0.000&quot; g/cm3&quot;"/>
    <numFmt numFmtId="170" formatCode="0&quot; kg&quot;"/>
    <numFmt numFmtId="171" formatCode="0.00&quot; kg/m3&quot;"/>
    <numFmt numFmtId="172" formatCode="0.00&quot; MJ&quot;"/>
    <numFmt numFmtId="173" formatCode="0.0000&quot; MJ&quot;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7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9" fontId="0" fillId="2" borderId="1" xfId="2" applyFont="1" applyFill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170" fontId="0" fillId="0" borderId="1" xfId="0" applyNumberFormat="1" applyFont="1" applyBorder="1" applyAlignment="1">
      <alignment horizontal="center" vertical="center"/>
    </xf>
    <xf numFmtId="173" fontId="0" fillId="0" borderId="1" xfId="0" applyNumberForma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1" applyAlignment="1">
      <alignment vertical="center"/>
    </xf>
    <xf numFmtId="173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170" fontId="0" fillId="0" borderId="1" xfId="0" applyNumberFormat="1" applyBorder="1" applyAlignment="1">
      <alignment horizontal="center" vertical="center"/>
    </xf>
    <xf numFmtId="173" fontId="5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9" fontId="0" fillId="0" borderId="1" xfId="2" applyFont="1" applyBorder="1" applyAlignment="1">
      <alignment horizontal="center" vertical="center"/>
    </xf>
    <xf numFmtId="10" fontId="0" fillId="0" borderId="3" xfId="2" applyNumberFormat="1" applyFont="1" applyBorder="1" applyAlignment="1">
      <alignment horizontal="center" vertical="center"/>
    </xf>
    <xf numFmtId="10" fontId="0" fillId="0" borderId="4" xfId="2" applyNumberFormat="1" applyFont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9" fontId="0" fillId="6" borderId="1" xfId="0" applyNumberForma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168" fontId="3" fillId="0" borderId="6" xfId="0" applyNumberFormat="1" applyFont="1" applyBorder="1" applyAlignment="1">
      <alignment horizontal="center" vertical="center"/>
    </xf>
    <xf numFmtId="170" fontId="6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68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164" fontId="3" fillId="0" borderId="15" xfId="0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164" fontId="0" fillId="7" borderId="1" xfId="0" applyNumberFormat="1" applyFill="1" applyBorder="1" applyAlignment="1">
      <alignment horizontal="center" vertical="center"/>
    </xf>
    <xf numFmtId="173" fontId="0" fillId="7" borderId="1" xfId="0" applyNumberForma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69524</xdr:rowOff>
    </xdr:from>
    <xdr:to>
      <xdr:col>10</xdr:col>
      <xdr:colOff>61203</xdr:colOff>
      <xdr:row>12</xdr:row>
      <xdr:rowOff>165677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D1E4146-1B39-4088-9FE2-6E0818588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6425" y="260024"/>
          <a:ext cx="5404728" cy="2191653"/>
        </a:xfrm>
        <a:prstGeom prst="rect">
          <a:avLst/>
        </a:prstGeom>
      </xdr:spPr>
    </xdr:pic>
    <xdr:clientData/>
  </xdr:twoCellAnchor>
  <xdr:twoCellAnchor editAs="oneCell">
    <xdr:from>
      <xdr:col>1</xdr:col>
      <xdr:colOff>410805</xdr:colOff>
      <xdr:row>1</xdr:row>
      <xdr:rowOff>173551</xdr:rowOff>
    </xdr:from>
    <xdr:to>
      <xdr:col>4</xdr:col>
      <xdr:colOff>323850</xdr:colOff>
      <xdr:row>13</xdr:row>
      <xdr:rowOff>190029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3FF1E36-104B-4EAD-92C7-BA5D33CCA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2805" y="364051"/>
          <a:ext cx="3942120" cy="2302478"/>
        </a:xfrm>
        <a:prstGeom prst="rect">
          <a:avLst/>
        </a:prstGeom>
      </xdr:spPr>
    </xdr:pic>
    <xdr:clientData/>
  </xdr:twoCellAnchor>
  <xdr:twoCellAnchor>
    <xdr:from>
      <xdr:col>2</xdr:col>
      <xdr:colOff>1343025</xdr:colOff>
      <xdr:row>14</xdr:row>
      <xdr:rowOff>85725</xdr:rowOff>
    </xdr:from>
    <xdr:to>
      <xdr:col>2</xdr:col>
      <xdr:colOff>1514475</xdr:colOff>
      <xdr:row>15</xdr:row>
      <xdr:rowOff>152400</xdr:rowOff>
    </xdr:to>
    <xdr:sp macro="" textlink="">
      <xdr:nvSpPr>
        <xdr:cNvPr id="4" name="Flèche : bas 3">
          <a:extLst>
            <a:ext uri="{FF2B5EF4-FFF2-40B4-BE49-F238E27FC236}">
              <a16:creationId xmlns:a16="http://schemas.microsoft.com/office/drawing/2014/main" id="{58EC2EA3-3FD6-42B5-B327-7021BAACC3FE}"/>
            </a:ext>
          </a:extLst>
        </xdr:cNvPr>
        <xdr:cNvSpPr/>
      </xdr:nvSpPr>
      <xdr:spPr>
        <a:xfrm>
          <a:off x="2867025" y="2562225"/>
          <a:ext cx="171450" cy="266700"/>
        </a:xfrm>
        <a:prstGeom prst="down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35.ecoquery.ecoinvent.org/Details/UPR/4fac7e8b-4d75-4b13-a362-e6f324749dbc/8b738ea0-f89e-4627-8679-433616064e8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35.ecoquery.ecoinvent.org/Details/UPR/4fac7e8b-4d75-4b13-a362-e6f324749dbc/8b738ea0-f89e-4627-8679-433616064e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43B26-742C-49E2-93DE-0B830B822A6F}">
  <dimension ref="B5:P29"/>
  <sheetViews>
    <sheetView tabSelected="1" zoomScale="85" zoomScaleNormal="85" workbookViewId="0">
      <selection activeCell="H24" sqref="H24"/>
    </sheetView>
  </sheetViews>
  <sheetFormatPr baseColWidth="10" defaultRowHeight="15" x14ac:dyDescent="0.25"/>
  <cols>
    <col min="3" max="3" width="37.5703125" customWidth="1"/>
    <col min="7" max="7" width="36.42578125" customWidth="1"/>
    <col min="12" max="12" width="38.140625" customWidth="1"/>
    <col min="14" max="14" width="15.42578125" customWidth="1"/>
  </cols>
  <sheetData>
    <row r="5" spans="7:16" x14ac:dyDescent="0.25">
      <c r="L5" s="4"/>
      <c r="M5" s="4"/>
      <c r="N5" s="4"/>
      <c r="O5" s="4"/>
      <c r="P5" s="4"/>
    </row>
    <row r="6" spans="7:16" x14ac:dyDescent="0.25">
      <c r="L6" s="4"/>
      <c r="M6" s="4"/>
      <c r="N6" s="4"/>
      <c r="O6" s="4"/>
      <c r="P6" s="4"/>
    </row>
    <row r="7" spans="7:16" x14ac:dyDescent="0.25">
      <c r="L7" s="4"/>
      <c r="M7" s="4"/>
      <c r="N7" s="4"/>
      <c r="O7" s="4"/>
      <c r="P7" s="4"/>
    </row>
    <row r="8" spans="7:16" x14ac:dyDescent="0.25">
      <c r="L8" s="4"/>
      <c r="M8" s="4"/>
      <c r="N8" s="4"/>
      <c r="O8" s="4"/>
      <c r="P8" s="4"/>
    </row>
    <row r="9" spans="7:16" x14ac:dyDescent="0.25">
      <c r="L9" s="4"/>
      <c r="M9" s="4"/>
      <c r="N9" s="4"/>
      <c r="O9" s="4"/>
      <c r="P9" s="4"/>
    </row>
    <row r="10" spans="7:16" x14ac:dyDescent="0.25">
      <c r="L10" s="4"/>
      <c r="M10" s="4"/>
      <c r="N10" s="4"/>
      <c r="O10" s="4"/>
      <c r="P10" s="4"/>
    </row>
    <row r="11" spans="7:16" x14ac:dyDescent="0.25">
      <c r="L11" s="4"/>
      <c r="M11" s="4"/>
      <c r="N11" s="4"/>
      <c r="O11" s="4"/>
      <c r="P11" s="4"/>
    </row>
    <row r="12" spans="7:16" x14ac:dyDescent="0.25">
      <c r="L12" s="4"/>
      <c r="M12" s="4"/>
      <c r="N12" s="4"/>
      <c r="O12" s="4"/>
      <c r="P12" s="4"/>
    </row>
    <row r="13" spans="7:16" x14ac:dyDescent="0.25">
      <c r="L13" s="4"/>
      <c r="M13" s="4"/>
      <c r="N13" s="4"/>
      <c r="O13" s="4"/>
      <c r="P13" s="4"/>
    </row>
    <row r="14" spans="7:16" x14ac:dyDescent="0.25">
      <c r="L14" s="4"/>
      <c r="M14" s="4"/>
      <c r="N14" s="4"/>
      <c r="O14" s="4"/>
      <c r="P14" s="4"/>
    </row>
    <row r="15" spans="7:16" ht="15.75" thickBot="1" x14ac:dyDescent="0.3">
      <c r="G15" s="67" t="s">
        <v>0</v>
      </c>
      <c r="L15" s="4"/>
      <c r="M15" s="4"/>
      <c r="N15" s="4"/>
      <c r="O15" s="4"/>
      <c r="P15" s="4"/>
    </row>
    <row r="16" spans="7:16" x14ac:dyDescent="0.25">
      <c r="G16" s="57" t="s">
        <v>3</v>
      </c>
      <c r="H16" s="58" t="s">
        <v>8</v>
      </c>
      <c r="L16" s="4"/>
      <c r="M16" s="4"/>
      <c r="N16" s="4"/>
      <c r="O16" s="4"/>
      <c r="P16" s="4"/>
    </row>
    <row r="17" spans="2:16" x14ac:dyDescent="0.25">
      <c r="G17" s="59" t="s">
        <v>1</v>
      </c>
      <c r="H17" s="60">
        <v>1</v>
      </c>
      <c r="L17" s="4"/>
      <c r="M17" s="4"/>
      <c r="N17" s="4"/>
      <c r="O17" s="4"/>
      <c r="P17" s="4"/>
    </row>
    <row r="18" spans="2:16" x14ac:dyDescent="0.25">
      <c r="B18" s="4"/>
      <c r="C18" s="47" t="s">
        <v>33</v>
      </c>
      <c r="D18" s="48">
        <v>0.44</v>
      </c>
      <c r="E18" s="4"/>
      <c r="F18" s="4"/>
      <c r="G18" s="61"/>
      <c r="H18" s="62"/>
      <c r="I18" s="4"/>
      <c r="J18" s="4"/>
      <c r="K18" s="4"/>
      <c r="L18" s="4"/>
      <c r="M18" s="4"/>
    </row>
    <row r="19" spans="2:16" x14ac:dyDescent="0.25">
      <c r="B19" s="4"/>
      <c r="C19" s="49" t="s">
        <v>34</v>
      </c>
      <c r="D19" s="50">
        <v>0.23</v>
      </c>
      <c r="E19" s="4"/>
      <c r="F19" s="4"/>
      <c r="G19" s="63" t="s">
        <v>2</v>
      </c>
      <c r="H19" s="64" t="s">
        <v>8</v>
      </c>
      <c r="I19" s="4"/>
      <c r="J19" s="4"/>
      <c r="K19" s="4"/>
      <c r="L19" s="4"/>
      <c r="M19" s="4"/>
    </row>
    <row r="20" spans="2:16" ht="15.75" thickBot="1" x14ac:dyDescent="0.3">
      <c r="B20" s="4"/>
      <c r="C20" s="51" t="s">
        <v>35</v>
      </c>
      <c r="D20" s="52">
        <f>D19*D18</f>
        <v>0.1012</v>
      </c>
      <c r="E20" s="4"/>
      <c r="F20" s="4"/>
      <c r="G20" s="65" t="s">
        <v>7</v>
      </c>
      <c r="H20" s="66">
        <v>60.854999999999997</v>
      </c>
      <c r="I20" s="4"/>
      <c r="J20" s="4"/>
      <c r="K20" s="4"/>
      <c r="L20" s="4"/>
      <c r="M20" s="4"/>
    </row>
    <row r="21" spans="2:16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2:16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2:16" ht="15.75" thickBot="1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6" ht="60.75" thickBot="1" x14ac:dyDescent="0.3">
      <c r="B24" s="4"/>
      <c r="C24" s="53" t="s">
        <v>36</v>
      </c>
      <c r="D24" s="54">
        <v>1</v>
      </c>
      <c r="E24" s="4"/>
      <c r="F24" s="4"/>
      <c r="G24" s="53" t="s">
        <v>37</v>
      </c>
      <c r="H24" s="33">
        <v>1</v>
      </c>
      <c r="I24" s="55" t="s">
        <v>39</v>
      </c>
      <c r="J24" s="4"/>
      <c r="K24" s="4"/>
      <c r="L24" s="4"/>
      <c r="M24" s="4"/>
    </row>
    <row r="25" spans="2:16" x14ac:dyDescent="0.25">
      <c r="B25" s="35" t="s">
        <v>38</v>
      </c>
      <c r="C25" s="56" t="s">
        <v>11</v>
      </c>
      <c r="D25" s="33">
        <v>1089.21511111111</v>
      </c>
      <c r="E25" s="4"/>
      <c r="F25" s="35" t="s">
        <v>38</v>
      </c>
      <c r="G25" s="3" t="s">
        <v>11</v>
      </c>
      <c r="H25" s="8">
        <v>1.8113333333333299</v>
      </c>
      <c r="I25" s="68">
        <f>D$20*D25/H20</f>
        <v>1.8113313490172431</v>
      </c>
      <c r="J25" s="4"/>
      <c r="K25" s="4"/>
      <c r="L25" s="4"/>
      <c r="M25" s="4"/>
    </row>
    <row r="26" spans="2:16" x14ac:dyDescent="0.25">
      <c r="B26" s="35"/>
      <c r="C26" s="3" t="s">
        <v>12</v>
      </c>
      <c r="D26" s="23">
        <v>13.8557080291971</v>
      </c>
      <c r="E26" s="4"/>
      <c r="F26" s="35"/>
      <c r="G26" s="3" t="s">
        <v>12</v>
      </c>
      <c r="H26" s="25">
        <v>2.3041643064074899E-2</v>
      </c>
      <c r="I26" s="69">
        <f>D$20*D26/H20</f>
        <v>2.3041617821949658E-2</v>
      </c>
      <c r="J26" s="4"/>
      <c r="K26" s="4"/>
      <c r="L26" s="4"/>
      <c r="M26" s="4"/>
    </row>
    <row r="27" spans="2:16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2:16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2:16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</sheetData>
  <mergeCells count="2">
    <mergeCell ref="B25:B26"/>
    <mergeCell ref="F25:F26"/>
  </mergeCells>
  <hyperlinks>
    <hyperlink ref="G15" r:id="rId1" xr:uid="{9D6B7447-4BB3-4BB6-AE65-F5106A62E84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2349-888C-4704-94E4-3226DC42C7C7}">
  <dimension ref="B2:T33"/>
  <sheetViews>
    <sheetView zoomScale="90" zoomScaleNormal="90" workbookViewId="0">
      <selection activeCell="C11" sqref="C11"/>
    </sheetView>
  </sheetViews>
  <sheetFormatPr baseColWidth="10" defaultRowHeight="15" x14ac:dyDescent="0.25"/>
  <cols>
    <col min="1" max="1" width="5.28515625" style="4" customWidth="1"/>
    <col min="2" max="2" width="10.7109375" style="4" customWidth="1"/>
    <col min="3" max="3" width="38.7109375" style="4" customWidth="1"/>
    <col min="4" max="4" width="15.28515625" style="4" customWidth="1"/>
    <col min="5" max="5" width="13.7109375" style="4" customWidth="1"/>
    <col min="6" max="6" width="17" style="4" customWidth="1"/>
    <col min="7" max="7" width="13.7109375" style="4" customWidth="1"/>
    <col min="8" max="8" width="34.85546875" style="4" customWidth="1"/>
    <col min="9" max="9" width="21.28515625" style="4" customWidth="1"/>
    <col min="10" max="10" width="13.7109375" style="4" customWidth="1"/>
    <col min="11" max="11" width="3" style="4" customWidth="1"/>
    <col min="12" max="14" width="11.42578125" style="4"/>
    <col min="15" max="15" width="13.28515625" style="4" customWidth="1"/>
    <col min="16" max="16" width="5.42578125" style="4" customWidth="1"/>
    <col min="17" max="16384" width="11.42578125" style="4"/>
  </cols>
  <sheetData>
    <row r="2" spans="3:7" x14ac:dyDescent="0.25">
      <c r="C2" s="30" t="s">
        <v>0</v>
      </c>
    </row>
    <row r="4" spans="3:7" ht="30" x14ac:dyDescent="0.25">
      <c r="C4" s="1" t="s">
        <v>3</v>
      </c>
      <c r="D4" s="2" t="s">
        <v>8</v>
      </c>
      <c r="E4" s="2" t="s">
        <v>17</v>
      </c>
      <c r="F4" s="7" t="s">
        <v>18</v>
      </c>
    </row>
    <row r="5" spans="3:7" ht="30" x14ac:dyDescent="0.25">
      <c r="C5" s="12" t="s">
        <v>1</v>
      </c>
      <c r="D5" s="11">
        <v>1</v>
      </c>
      <c r="E5" s="15">
        <v>0.66</v>
      </c>
      <c r="F5" s="18">
        <f>(1000000*E5)/1000</f>
        <v>660</v>
      </c>
    </row>
    <row r="8" spans="3:7" x14ac:dyDescent="0.25">
      <c r="C8" s="1" t="s">
        <v>2</v>
      </c>
      <c r="D8" s="2" t="s">
        <v>8</v>
      </c>
      <c r="E8" s="2" t="s">
        <v>17</v>
      </c>
      <c r="F8" s="7" t="s">
        <v>19</v>
      </c>
      <c r="G8" s="7" t="s">
        <v>9</v>
      </c>
    </row>
    <row r="9" spans="3:7" x14ac:dyDescent="0.25">
      <c r="C9" s="5" t="s">
        <v>4</v>
      </c>
      <c r="D9" s="8">
        <v>203.76</v>
      </c>
      <c r="E9" s="3"/>
      <c r="F9" s="14"/>
      <c r="G9" s="17">
        <v>7.2999999999999995E-2</v>
      </c>
    </row>
    <row r="10" spans="3:7" ht="30" x14ac:dyDescent="0.25">
      <c r="C10" s="5" t="s">
        <v>5</v>
      </c>
      <c r="D10" s="9">
        <v>0.3</v>
      </c>
      <c r="E10" s="19">
        <v>974.16</v>
      </c>
      <c r="F10" s="8">
        <f>D10*E10</f>
        <v>292.24799999999999</v>
      </c>
      <c r="G10" s="13">
        <v>250</v>
      </c>
    </row>
    <row r="11" spans="3:7" ht="39" customHeight="1" x14ac:dyDescent="0.25">
      <c r="C11" s="5" t="s">
        <v>6</v>
      </c>
      <c r="D11" s="9">
        <v>0.26</v>
      </c>
      <c r="E11" s="19">
        <v>920.04</v>
      </c>
      <c r="F11" s="8">
        <f>D11*E11</f>
        <v>239.21039999999999</v>
      </c>
      <c r="G11" s="13">
        <v>85</v>
      </c>
    </row>
    <row r="12" spans="3:7" ht="30" x14ac:dyDescent="0.25">
      <c r="C12" s="6" t="s">
        <v>7</v>
      </c>
      <c r="D12" s="10">
        <v>60.854999999999997</v>
      </c>
      <c r="E12" s="14"/>
      <c r="F12" s="14"/>
      <c r="G12" s="16">
        <v>0.107</v>
      </c>
    </row>
    <row r="14" spans="3:7" x14ac:dyDescent="0.25">
      <c r="D14" s="2" t="s">
        <v>20</v>
      </c>
      <c r="E14" s="2" t="s">
        <v>21</v>
      </c>
    </row>
    <row r="15" spans="3:7" x14ac:dyDescent="0.25">
      <c r="C15" s="5" t="s">
        <v>4</v>
      </c>
      <c r="D15" s="20">
        <f>D9/SUM(D$9,F10,F11,D12)</f>
        <v>0.25595629749719057</v>
      </c>
      <c r="E15" s="21">
        <f>G9/SUM(G$9:G$12)</f>
        <v>2.1779342442866518E-4</v>
      </c>
    </row>
    <row r="16" spans="3:7" ht="30" x14ac:dyDescent="0.25">
      <c r="C16" s="5" t="s">
        <v>5</v>
      </c>
      <c r="D16" s="20">
        <f>F10/SUM(D$9,F10,F11,D12)</f>
        <v>0.36711187686964541</v>
      </c>
      <c r="E16" s="21">
        <f>G10/SUM(G$9:G$12)</f>
        <v>0.74586789187899039</v>
      </c>
    </row>
    <row r="17" spans="2:20" ht="31.5" customHeight="1" x14ac:dyDescent="0.25">
      <c r="C17" s="5" t="s">
        <v>6</v>
      </c>
      <c r="D17" s="20">
        <f>F11/SUM(D$9,F10,F11,D12)</f>
        <v>0.30048786958589496</v>
      </c>
      <c r="E17" s="21">
        <f>G11/SUM(G$9:G$12)</f>
        <v>0.25359508323885671</v>
      </c>
      <c r="H17" s="31"/>
    </row>
    <row r="18" spans="2:20" ht="30" x14ac:dyDescent="0.25">
      <c r="C18" s="6" t="s">
        <v>7</v>
      </c>
      <c r="D18" s="22">
        <f>D12/SUM(D$9,F10,F11,D12)</f>
        <v>7.6443956047269002E-2</v>
      </c>
      <c r="E18" s="21">
        <f>G12/SUM(G$9:G$12)</f>
        <v>3.1923145772420788E-4</v>
      </c>
    </row>
    <row r="22" spans="2:20" ht="30" x14ac:dyDescent="0.25">
      <c r="C22" s="32" t="s">
        <v>10</v>
      </c>
      <c r="D22" s="28">
        <v>1</v>
      </c>
      <c r="E22" s="29" t="s">
        <v>22</v>
      </c>
      <c r="H22" s="32" t="s">
        <v>13</v>
      </c>
      <c r="I22" s="18">
        <v>1</v>
      </c>
      <c r="J22" s="29" t="s">
        <v>22</v>
      </c>
      <c r="M22" s="32" t="s">
        <v>14</v>
      </c>
      <c r="N22" s="24">
        <v>1</v>
      </c>
      <c r="O22" s="29" t="s">
        <v>22</v>
      </c>
      <c r="R22" s="32" t="s">
        <v>15</v>
      </c>
      <c r="S22" s="11">
        <v>1</v>
      </c>
      <c r="T22" s="29" t="s">
        <v>22</v>
      </c>
    </row>
    <row r="23" spans="2:20" x14ac:dyDescent="0.25">
      <c r="B23" s="35" t="s">
        <v>23</v>
      </c>
      <c r="C23" s="3" t="s">
        <v>11</v>
      </c>
      <c r="D23" s="8">
        <v>1089.21511111111</v>
      </c>
      <c r="E23" s="44">
        <f>E17</f>
        <v>0.25359508323885671</v>
      </c>
      <c r="G23" s="35" t="s">
        <v>23</v>
      </c>
      <c r="H23" s="3" t="s">
        <v>11</v>
      </c>
      <c r="I23" s="8">
        <v>1.8113333333333299</v>
      </c>
      <c r="J23" s="45">
        <f>E15</f>
        <v>2.1779342442866518E-4</v>
      </c>
      <c r="L23" s="35" t="s">
        <v>23</v>
      </c>
      <c r="M23" s="3" t="s">
        <v>11</v>
      </c>
      <c r="N23" s="26">
        <v>1.8113333333333299</v>
      </c>
      <c r="O23" s="36">
        <f>E18</f>
        <v>3.1923145772420788E-4</v>
      </c>
      <c r="Q23" s="35" t="s">
        <v>23</v>
      </c>
      <c r="R23" s="3" t="s">
        <v>11</v>
      </c>
      <c r="S23" s="27">
        <v>1089.21511111111</v>
      </c>
      <c r="T23" s="36">
        <f>E16</f>
        <v>0.74586789187899039</v>
      </c>
    </row>
    <row r="24" spans="2:20" x14ac:dyDescent="0.25">
      <c r="B24" s="35"/>
      <c r="C24" s="3" t="s">
        <v>12</v>
      </c>
      <c r="D24" s="23">
        <v>13.8557080291971</v>
      </c>
      <c r="E24" s="44"/>
      <c r="G24" s="35"/>
      <c r="H24" s="3" t="s">
        <v>12</v>
      </c>
      <c r="I24" s="25">
        <v>2.3041643064074999E-2</v>
      </c>
      <c r="J24" s="46"/>
      <c r="L24" s="35"/>
      <c r="M24" s="3" t="s">
        <v>12</v>
      </c>
      <c r="N24" s="34">
        <v>2.3041643064074899E-2</v>
      </c>
      <c r="O24" s="37"/>
      <c r="Q24" s="35"/>
      <c r="R24" s="3" t="s">
        <v>12</v>
      </c>
      <c r="S24" s="23">
        <v>13.8557080291971</v>
      </c>
      <c r="T24" s="37"/>
    </row>
    <row r="27" spans="2:20" ht="30" x14ac:dyDescent="0.25">
      <c r="B27" s="41" t="s">
        <v>25</v>
      </c>
      <c r="C27" s="5" t="s">
        <v>26</v>
      </c>
      <c r="D27" s="23">
        <f>SUM(D24,I24,N24,S24)</f>
        <v>27.757499344522351</v>
      </c>
    </row>
    <row r="28" spans="2:20" ht="15" customHeight="1" x14ac:dyDescent="0.25">
      <c r="B28" s="42"/>
      <c r="C28" s="3" t="s">
        <v>27</v>
      </c>
      <c r="D28" s="34">
        <f>E18*D27</f>
        <v>8.861066978530615E-3</v>
      </c>
      <c r="E28" s="38" t="s">
        <v>31</v>
      </c>
      <c r="F28" s="43"/>
    </row>
    <row r="31" spans="2:20" x14ac:dyDescent="0.25">
      <c r="B31" s="40" t="s">
        <v>24</v>
      </c>
      <c r="C31" s="3" t="s">
        <v>28</v>
      </c>
      <c r="D31" s="33">
        <f>(D23)/E23</f>
        <v>4295.0955404967281</v>
      </c>
      <c r="H31" s="3" t="s">
        <v>16</v>
      </c>
      <c r="I31" s="33">
        <f>I23/J23</f>
        <v>8316.7494063926788</v>
      </c>
    </row>
    <row r="32" spans="2:20" ht="60" x14ac:dyDescent="0.25">
      <c r="B32" s="40"/>
      <c r="C32" s="5" t="s">
        <v>29</v>
      </c>
      <c r="D32" s="26">
        <f>E18*D31</f>
        <v>1.371129610457515</v>
      </c>
      <c r="E32" s="38" t="s">
        <v>31</v>
      </c>
      <c r="F32" s="39"/>
      <c r="H32" s="5" t="s">
        <v>29</v>
      </c>
      <c r="I32" s="26">
        <f>I31*E18</f>
        <v>2.6549680365296755</v>
      </c>
    </row>
    <row r="33" spans="2:9" ht="60" x14ac:dyDescent="0.25">
      <c r="B33" s="40"/>
      <c r="C33" s="5" t="s">
        <v>30</v>
      </c>
      <c r="D33" s="27">
        <f>E16*D31</f>
        <v>3203.5738562091474</v>
      </c>
      <c r="E33" s="38" t="s">
        <v>32</v>
      </c>
      <c r="F33" s="39"/>
      <c r="H33" s="5" t="s">
        <v>30</v>
      </c>
      <c r="I33" s="27">
        <f>E16*I31</f>
        <v>6203.1963470319524</v>
      </c>
    </row>
  </sheetData>
  <mergeCells count="13">
    <mergeCell ref="Q23:Q24"/>
    <mergeCell ref="T23:T24"/>
    <mergeCell ref="E32:F32"/>
    <mergeCell ref="E33:F33"/>
    <mergeCell ref="B31:B33"/>
    <mergeCell ref="B27:B28"/>
    <mergeCell ref="E28:F28"/>
    <mergeCell ref="B23:B24"/>
    <mergeCell ref="E23:E24"/>
    <mergeCell ref="G23:G24"/>
    <mergeCell ref="L23:L24"/>
    <mergeCell ref="O23:O24"/>
    <mergeCell ref="J23:J24"/>
  </mergeCells>
  <hyperlinks>
    <hyperlink ref="C2" r:id="rId1" xr:uid="{C0030871-54F9-4C38-89CF-BA1975FA702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Massique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Roignant</dc:creator>
  <cp:lastModifiedBy>Pauline Roignant</cp:lastModifiedBy>
  <dcterms:created xsi:type="dcterms:W3CDTF">2019-10-21T15:48:08Z</dcterms:created>
  <dcterms:modified xsi:type="dcterms:W3CDTF">2019-10-25T12:45:50Z</dcterms:modified>
</cp:coreProperties>
</file>